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" yWindow="240" windowWidth="24400" windowHeight="153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1" l="1"/>
  <c r="M38" i="1"/>
  <c r="N28" i="1"/>
  <c r="N29" i="1"/>
  <c r="N30" i="1"/>
  <c r="N31" i="1"/>
  <c r="N32" i="1"/>
  <c r="N33" i="1"/>
  <c r="N34" i="1"/>
  <c r="N35" i="1"/>
  <c r="N36" i="1"/>
  <c r="N37" i="1"/>
  <c r="N27" i="1"/>
  <c r="M28" i="1"/>
  <c r="M29" i="1"/>
  <c r="M30" i="1"/>
  <c r="M31" i="1"/>
  <c r="M32" i="1"/>
  <c r="M33" i="1"/>
  <c r="M34" i="1"/>
  <c r="M35" i="1"/>
  <c r="M36" i="1"/>
  <c r="M37" i="1"/>
  <c r="M27" i="1"/>
  <c r="E57" i="1"/>
  <c r="H46" i="1"/>
  <c r="C57" i="1"/>
  <c r="B46" i="1"/>
  <c r="K46" i="1"/>
  <c r="H47" i="1"/>
  <c r="B47" i="1"/>
  <c r="K47" i="1"/>
  <c r="H48" i="1"/>
  <c r="B48" i="1"/>
  <c r="K48" i="1"/>
  <c r="H49" i="1"/>
  <c r="B49" i="1"/>
  <c r="K49" i="1"/>
  <c r="H50" i="1"/>
  <c r="B50" i="1"/>
  <c r="K50" i="1"/>
  <c r="H51" i="1"/>
  <c r="B51" i="1"/>
  <c r="K51" i="1"/>
  <c r="H52" i="1"/>
  <c r="B52" i="1"/>
  <c r="K52" i="1"/>
  <c r="H53" i="1"/>
  <c r="B53" i="1"/>
  <c r="K53" i="1"/>
  <c r="H54" i="1"/>
  <c r="B54" i="1"/>
  <c r="K54" i="1"/>
  <c r="H55" i="1"/>
  <c r="B55" i="1"/>
  <c r="K55" i="1"/>
  <c r="H56" i="1"/>
  <c r="B56" i="1"/>
  <c r="K56" i="1"/>
  <c r="K57" i="1"/>
  <c r="B62" i="1"/>
  <c r="B63" i="1"/>
  <c r="B64" i="1"/>
  <c r="B65" i="1"/>
  <c r="B66" i="1"/>
  <c r="B67" i="1"/>
  <c r="B68" i="1"/>
  <c r="B69" i="1"/>
  <c r="B70" i="1"/>
  <c r="B71" i="1"/>
  <c r="B72" i="1"/>
  <c r="B73" i="1"/>
  <c r="H62" i="1"/>
  <c r="H63" i="1"/>
  <c r="H64" i="1"/>
  <c r="H65" i="1"/>
  <c r="H66" i="1"/>
  <c r="H67" i="1"/>
  <c r="H68" i="1"/>
  <c r="H69" i="1"/>
  <c r="H70" i="1"/>
  <c r="H71" i="1"/>
  <c r="H72" i="1"/>
  <c r="H73" i="1"/>
  <c r="H76" i="1"/>
  <c r="H77" i="1"/>
  <c r="F57" i="1"/>
  <c r="I46" i="1"/>
  <c r="L46" i="1"/>
  <c r="I47" i="1"/>
  <c r="L47" i="1"/>
  <c r="I48" i="1"/>
  <c r="L48" i="1"/>
  <c r="I49" i="1"/>
  <c r="L49" i="1"/>
  <c r="I50" i="1"/>
  <c r="L50" i="1"/>
  <c r="I51" i="1"/>
  <c r="L51" i="1"/>
  <c r="I52" i="1"/>
  <c r="L52" i="1"/>
  <c r="I53" i="1"/>
  <c r="L53" i="1"/>
  <c r="I54" i="1"/>
  <c r="L54" i="1"/>
  <c r="I55" i="1"/>
  <c r="L55" i="1"/>
  <c r="I56" i="1"/>
  <c r="L56" i="1"/>
  <c r="L57" i="1"/>
  <c r="I62" i="1"/>
  <c r="I63" i="1"/>
  <c r="I64" i="1"/>
  <c r="I65" i="1"/>
  <c r="I66" i="1"/>
  <c r="I67" i="1"/>
  <c r="I68" i="1"/>
  <c r="I69" i="1"/>
  <c r="I70" i="1"/>
  <c r="I71" i="1"/>
  <c r="I72" i="1"/>
  <c r="I73" i="1"/>
  <c r="I76" i="1"/>
  <c r="I77" i="1"/>
  <c r="D57" i="1"/>
  <c r="G46" i="1"/>
  <c r="J46" i="1"/>
  <c r="G47" i="1"/>
  <c r="J47" i="1"/>
  <c r="G48" i="1"/>
  <c r="J48" i="1"/>
  <c r="G49" i="1"/>
  <c r="J49" i="1"/>
  <c r="G50" i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J57" i="1"/>
  <c r="G62" i="1"/>
  <c r="G63" i="1"/>
  <c r="G64" i="1"/>
  <c r="G65" i="1"/>
  <c r="G66" i="1"/>
  <c r="G67" i="1"/>
  <c r="G68" i="1"/>
  <c r="G69" i="1"/>
  <c r="G70" i="1"/>
  <c r="G71" i="1"/>
  <c r="G72" i="1"/>
  <c r="G73" i="1"/>
  <c r="G76" i="1"/>
  <c r="G77" i="1"/>
  <c r="C13" i="1"/>
  <c r="B13" i="1"/>
  <c r="D13" i="1"/>
  <c r="G13" i="1"/>
  <c r="J13" i="1"/>
  <c r="E13" i="1"/>
  <c r="H13" i="1"/>
  <c r="K13" i="1"/>
  <c r="F13" i="1"/>
  <c r="I13" i="1"/>
  <c r="L13" i="1"/>
  <c r="E28" i="1"/>
  <c r="C39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E38" i="1"/>
  <c r="H38" i="1"/>
  <c r="H39" i="1"/>
  <c r="J28" i="1"/>
  <c r="J29" i="1"/>
  <c r="J30" i="1"/>
  <c r="J31" i="1"/>
  <c r="J32" i="1"/>
  <c r="J33" i="1"/>
  <c r="J34" i="1"/>
  <c r="J35" i="1"/>
  <c r="J36" i="1"/>
  <c r="J37" i="1"/>
  <c r="J38" i="1"/>
  <c r="J39" i="1"/>
  <c r="H40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I39" i="1"/>
  <c r="I40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G39" i="1"/>
  <c r="G40" i="1"/>
  <c r="B2" i="1"/>
  <c r="G2" i="1"/>
  <c r="J2" i="1"/>
  <c r="B3" i="1"/>
  <c r="G3" i="1"/>
  <c r="J3" i="1"/>
  <c r="B4" i="1"/>
  <c r="G4" i="1"/>
  <c r="J4" i="1"/>
  <c r="B5" i="1"/>
  <c r="G5" i="1"/>
  <c r="J5" i="1"/>
  <c r="B6" i="1"/>
  <c r="G6" i="1"/>
  <c r="J6" i="1"/>
  <c r="B7" i="1"/>
  <c r="G7" i="1"/>
  <c r="J7" i="1"/>
  <c r="B8" i="1"/>
  <c r="G8" i="1"/>
  <c r="J8" i="1"/>
  <c r="B9" i="1"/>
  <c r="G9" i="1"/>
  <c r="J9" i="1"/>
  <c r="B10" i="1"/>
  <c r="G10" i="1"/>
  <c r="J10" i="1"/>
  <c r="B11" i="1"/>
  <c r="G11" i="1"/>
  <c r="J11" i="1"/>
  <c r="B12" i="1"/>
  <c r="G12" i="1"/>
  <c r="J12" i="1"/>
  <c r="M15" i="1"/>
  <c r="M2" i="1"/>
  <c r="M3" i="1"/>
  <c r="M4" i="1"/>
  <c r="M5" i="1"/>
  <c r="M6" i="1"/>
  <c r="M7" i="1"/>
  <c r="M8" i="1"/>
  <c r="M9" i="1"/>
  <c r="M10" i="1"/>
  <c r="M11" i="1"/>
  <c r="M12" i="1"/>
  <c r="M16" i="1"/>
  <c r="M17" i="1"/>
  <c r="M19" i="1"/>
  <c r="H2" i="1"/>
  <c r="K2" i="1"/>
  <c r="H3" i="1"/>
  <c r="K3" i="1"/>
  <c r="H4" i="1"/>
  <c r="K4" i="1"/>
  <c r="H5" i="1"/>
  <c r="K5" i="1"/>
  <c r="H6" i="1"/>
  <c r="K6" i="1"/>
  <c r="H7" i="1"/>
  <c r="K7" i="1"/>
  <c r="H8" i="1"/>
  <c r="K8" i="1"/>
  <c r="H9" i="1"/>
  <c r="K9" i="1"/>
  <c r="H10" i="1"/>
  <c r="K10" i="1"/>
  <c r="H11" i="1"/>
  <c r="K11" i="1"/>
  <c r="H12" i="1"/>
  <c r="K12" i="1"/>
  <c r="N15" i="1"/>
  <c r="N2" i="1"/>
  <c r="N3" i="1"/>
  <c r="N4" i="1"/>
  <c r="N5" i="1"/>
  <c r="N6" i="1"/>
  <c r="N7" i="1"/>
  <c r="N8" i="1"/>
  <c r="N9" i="1"/>
  <c r="N10" i="1"/>
  <c r="N11" i="1"/>
  <c r="N12" i="1"/>
  <c r="N16" i="1"/>
  <c r="N17" i="1"/>
  <c r="N19" i="1"/>
  <c r="I2" i="1"/>
  <c r="L2" i="1"/>
  <c r="I3" i="1"/>
  <c r="L3" i="1"/>
  <c r="I4" i="1"/>
  <c r="L4" i="1"/>
  <c r="I5" i="1"/>
  <c r="L5" i="1"/>
  <c r="I6" i="1"/>
  <c r="L6" i="1"/>
  <c r="I7" i="1"/>
  <c r="L7" i="1"/>
  <c r="I8" i="1"/>
  <c r="L8" i="1"/>
  <c r="I9" i="1"/>
  <c r="L9" i="1"/>
  <c r="I10" i="1"/>
  <c r="L10" i="1"/>
  <c r="I11" i="1"/>
  <c r="L11" i="1"/>
  <c r="I12" i="1"/>
  <c r="L12" i="1"/>
  <c r="O15" i="1"/>
  <c r="O2" i="1"/>
  <c r="O3" i="1"/>
  <c r="O4" i="1"/>
  <c r="O5" i="1"/>
  <c r="O6" i="1"/>
  <c r="O7" i="1"/>
  <c r="O8" i="1"/>
  <c r="O9" i="1"/>
  <c r="O10" i="1"/>
  <c r="O11" i="1"/>
  <c r="O12" i="1"/>
  <c r="O16" i="1"/>
  <c r="O17" i="1"/>
  <c r="O19" i="1"/>
</calcChain>
</file>

<file path=xl/sharedStrings.xml><?xml version="1.0" encoding="utf-8"?>
<sst xmlns="http://schemas.openxmlformats.org/spreadsheetml/2006/main" count="35" uniqueCount="29">
  <si>
    <t>y-y_bar</t>
  </si>
  <si>
    <t>x</t>
  </si>
  <si>
    <t>x-x_bar</t>
  </si>
  <si>
    <t>(y-y_bar)*(x-x_bar)</t>
  </si>
  <si>
    <t>(x-x_bar)*(x-x_bar)</t>
  </si>
  <si>
    <t>averages</t>
  </si>
  <si>
    <t>b_0</t>
  </si>
  <si>
    <t>b_1</t>
  </si>
  <si>
    <t>y</t>
  </si>
  <si>
    <t>(y_hat-y_bar)*(y_hat-y_bar)</t>
  </si>
  <si>
    <t>y_i-y_bar</t>
  </si>
  <si>
    <t>avg</t>
  </si>
  <si>
    <t>(x-x_bar)*(y-y_bar)</t>
  </si>
  <si>
    <t>(x-x_bar)^2</t>
  </si>
  <si>
    <t>(y-y_bar)^2</t>
  </si>
  <si>
    <t>cor(y,x)</t>
  </si>
  <si>
    <t>SUM of (y-y_bar)*(x-x_bar)</t>
  </si>
  <si>
    <t>SUM of (x-x_bar)*(x-x_bar)</t>
  </si>
  <si>
    <t>i</t>
  </si>
  <si>
    <t>x_i,1</t>
  </si>
  <si>
    <t>x_i,2</t>
  </si>
  <si>
    <t>x_i,3</t>
  </si>
  <si>
    <t>y_bar-B1*x_bar</t>
  </si>
  <si>
    <t>y_hat=b_0+b_1*x</t>
  </si>
  <si>
    <t>SUMS</t>
  </si>
  <si>
    <t>COEFICIENT OF DETERMINATION</t>
  </si>
  <si>
    <t>CORRELATION COEFFICIENT</t>
  </si>
  <si>
    <t>2nd approach</t>
  </si>
  <si>
    <t>SUMs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</si>
</sst>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b/>
      <sz val="14"/>
      <color theme="0"/>
      <name val="Calibri"/>
      <scheme val="minor"/>
    </font>
    <font>
      <b/>
      <i/>
      <sz val="14"/>
      <color theme="1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10" borderId="0" xfId="0" applyFon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4" fillId="11" borderId="0" xfId="0" applyFont="1" applyFill="1" applyAlignment="1">
      <alignment horizontal="center"/>
    </xf>
    <xf numFmtId="0" fontId="0" fillId="13" borderId="0" xfId="0" applyFill="1"/>
    <xf numFmtId="0" fontId="1" fillId="13" borderId="0" xfId="0" applyFont="1" applyFill="1"/>
    <xf numFmtId="0" fontId="0" fillId="14" borderId="0" xfId="0" applyFill="1"/>
    <xf numFmtId="0" fontId="0" fillId="15" borderId="0" xfId="0" applyFill="1"/>
    <xf numFmtId="0" fontId="1" fillId="11" borderId="0" xfId="0" applyFont="1" applyFill="1"/>
    <xf numFmtId="0" fontId="5" fillId="0" borderId="0" xfId="0" applyFont="1"/>
    <xf numFmtId="0" fontId="5" fillId="9" borderId="0" xfId="0" applyFont="1" applyFill="1"/>
    <xf numFmtId="0" fontId="5" fillId="8" borderId="0" xfId="0" applyFont="1" applyFill="1"/>
    <xf numFmtId="0" fontId="6" fillId="10" borderId="0" xfId="0" applyFont="1" applyFill="1"/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5" fillId="6" borderId="0" xfId="0" applyFont="1" applyFill="1"/>
    <xf numFmtId="0" fontId="5" fillId="5" borderId="0" xfId="0" applyFont="1" applyFill="1"/>
    <xf numFmtId="0" fontId="5" fillId="7" borderId="0" xfId="0" applyFont="1" applyFill="1"/>
    <xf numFmtId="0" fontId="5" fillId="16" borderId="0" xfId="0" applyFont="1" applyFill="1" applyAlignment="1">
      <alignment horizontal="center" vertical="center"/>
    </xf>
    <xf numFmtId="0" fontId="7" fillId="13" borderId="0" xfId="0" applyFont="1" applyFill="1"/>
    <xf numFmtId="0" fontId="0" fillId="0" borderId="0" xfId="0" applyFill="1"/>
    <xf numFmtId="0" fontId="5" fillId="0" borderId="0" xfId="0" applyFont="1" applyFill="1"/>
    <xf numFmtId="0" fontId="5" fillId="17" borderId="0" xfId="0" applyFont="1" applyFill="1"/>
    <xf numFmtId="0" fontId="0" fillId="17" borderId="0" xfId="0" applyFill="1"/>
    <xf numFmtId="0" fontId="5" fillId="18" borderId="0" xfId="0" applyFont="1" applyFill="1"/>
    <xf numFmtId="0" fontId="0" fillId="18" borderId="0" xfId="0" applyFill="1"/>
    <xf numFmtId="0" fontId="0" fillId="19" borderId="0" xfId="0" applyFill="1"/>
    <xf numFmtId="0" fontId="0" fillId="19" borderId="0" xfId="0" applyFont="1" applyFill="1"/>
    <xf numFmtId="0" fontId="5" fillId="20" borderId="0" xfId="0" applyFont="1" applyFill="1"/>
    <xf numFmtId="0" fontId="8" fillId="20" borderId="0" xfId="0" applyFont="1" applyFill="1"/>
    <xf numFmtId="0" fontId="5" fillId="13" borderId="0" xfId="0" applyFont="1" applyFill="1"/>
    <xf numFmtId="0" fontId="5" fillId="11" borderId="0" xfId="0" applyFont="1" applyFill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zoomScale="85" zoomScaleNormal="85" zoomScalePageLayoutView="85" workbookViewId="0">
      <selection activeCell="B28" sqref="B28"/>
    </sheetView>
  </sheetViews>
  <sheetFormatPr baseColWidth="10" defaultRowHeight="15" x14ac:dyDescent="0"/>
  <cols>
    <col min="4" max="4" width="10.83203125" style="8"/>
    <col min="5" max="5" width="10.83203125" style="7"/>
    <col min="6" max="6" width="10.83203125" style="9"/>
    <col min="7" max="7" width="10.83203125" style="1"/>
    <col min="8" max="8" width="10.83203125" style="2"/>
    <col min="9" max="9" width="10.83203125" style="3"/>
    <col min="10" max="10" width="19.33203125" style="5" customWidth="1"/>
    <col min="11" max="11" width="17.6640625" style="4" customWidth="1"/>
    <col min="12" max="12" width="24.1640625" style="6" customWidth="1"/>
  </cols>
  <sheetData>
    <row r="1" spans="1:17" s="19" customFormat="1">
      <c r="A1" s="29" t="s">
        <v>18</v>
      </c>
      <c r="B1" s="19" t="s">
        <v>0</v>
      </c>
      <c r="C1" s="19" t="s">
        <v>8</v>
      </c>
      <c r="D1" s="20" t="s">
        <v>19</v>
      </c>
      <c r="E1" s="21" t="s">
        <v>20</v>
      </c>
      <c r="F1" s="22" t="s">
        <v>21</v>
      </c>
      <c r="G1" s="23" t="s">
        <v>2</v>
      </c>
      <c r="H1" s="24"/>
      <c r="I1" s="25"/>
      <c r="J1" s="26" t="s">
        <v>3</v>
      </c>
      <c r="K1" s="27"/>
      <c r="L1" s="28"/>
      <c r="M1" s="33" t="s">
        <v>4</v>
      </c>
      <c r="N1" s="35"/>
      <c r="O1" s="28"/>
    </row>
    <row r="2" spans="1:17">
      <c r="A2" s="29">
        <v>1</v>
      </c>
      <c r="B2">
        <f>C2-$C$13</f>
        <v>-4.7636363636363672</v>
      </c>
      <c r="C2">
        <v>12.6</v>
      </c>
      <c r="D2" s="8">
        <v>117</v>
      </c>
      <c r="E2" s="7">
        <v>84.5</v>
      </c>
      <c r="F2" s="9">
        <v>3.1</v>
      </c>
      <c r="G2" s="1">
        <f>D2-$D$13</f>
        <v>-34.990909090909071</v>
      </c>
      <c r="H2" s="2">
        <f>E2-$E$13</f>
        <v>-24.354545454545459</v>
      </c>
      <c r="I2" s="3">
        <f>F2-$F$13</f>
        <v>0.44545454545454533</v>
      </c>
      <c r="J2" s="5">
        <f>$B2*G2</f>
        <v>166.6839669421488</v>
      </c>
      <c r="K2" s="4">
        <f>B2*H2</f>
        <v>116.01619834710755</v>
      </c>
      <c r="L2" s="6">
        <f>B2*I2</f>
        <v>-2.121983471074381</v>
      </c>
      <c r="M2" s="34">
        <f>G2*G2</f>
        <v>1224.3637190082632</v>
      </c>
      <c r="N2" s="36">
        <f t="shared" ref="N2:O12" si="0">H2*H2</f>
        <v>593.14388429752091</v>
      </c>
      <c r="O2" s="6">
        <f t="shared" si="0"/>
        <v>0.1984297520661156</v>
      </c>
    </row>
    <row r="3" spans="1:17">
      <c r="A3" s="29">
        <v>2</v>
      </c>
      <c r="B3">
        <f t="shared" ref="B3:B13" si="1">C3-$C$13</f>
        <v>-4.2636363636363672</v>
      </c>
      <c r="C3">
        <v>13.1</v>
      </c>
      <c r="D3" s="8">
        <v>126.3</v>
      </c>
      <c r="E3" s="7">
        <v>89.7</v>
      </c>
      <c r="F3" s="9">
        <v>3.6</v>
      </c>
      <c r="G3" s="1">
        <f t="shared" ref="G3:G13" si="2">D3-$D$13</f>
        <v>-25.690909090909074</v>
      </c>
      <c r="H3" s="2">
        <f t="shared" ref="H3:H13" si="3">E3-$E$13</f>
        <v>-19.154545454545456</v>
      </c>
      <c r="I3" s="3">
        <f t="shared" ref="I3:I13" si="4">F3-$F$13</f>
        <v>0.94545454545454533</v>
      </c>
      <c r="J3" s="5">
        <f t="shared" ref="J3:J13" si="5">$B3*G3</f>
        <v>109.53669421487605</v>
      </c>
      <c r="K3" s="4">
        <f t="shared" ref="K3:K13" si="6">B3*H3</f>
        <v>81.668016528925691</v>
      </c>
      <c r="L3" s="6">
        <f t="shared" ref="L3:L13" si="7">B3*I3</f>
        <v>-4.0310743801652924</v>
      </c>
      <c r="M3" s="34">
        <f t="shared" ref="M3:M12" si="8">G3*G3</f>
        <v>660.02280991735449</v>
      </c>
      <c r="N3" s="36">
        <f t="shared" si="0"/>
        <v>366.89661157024801</v>
      </c>
      <c r="O3" s="6">
        <f t="shared" si="0"/>
        <v>0.8938842975206609</v>
      </c>
    </row>
    <row r="4" spans="1:17">
      <c r="A4" s="29">
        <v>3</v>
      </c>
      <c r="B4">
        <f t="shared" si="1"/>
        <v>-2.2636363636363672</v>
      </c>
      <c r="C4">
        <v>15.1</v>
      </c>
      <c r="D4" s="8">
        <v>134.4</v>
      </c>
      <c r="E4" s="7">
        <v>96.2</v>
      </c>
      <c r="F4" s="9">
        <v>2.2999999999999998</v>
      </c>
      <c r="G4" s="1">
        <f t="shared" si="2"/>
        <v>-17.590909090909065</v>
      </c>
      <c r="H4" s="2">
        <f t="shared" si="3"/>
        <v>-12.654545454545456</v>
      </c>
      <c r="I4" s="3">
        <f t="shared" si="4"/>
        <v>-0.35454545454545494</v>
      </c>
      <c r="J4" s="5">
        <f t="shared" si="5"/>
        <v>39.819421487603307</v>
      </c>
      <c r="K4" s="4">
        <f t="shared" si="6"/>
        <v>28.645289256198396</v>
      </c>
      <c r="L4" s="6">
        <f t="shared" si="7"/>
        <v>0.80256198347107655</v>
      </c>
      <c r="M4" s="34">
        <f t="shared" si="8"/>
        <v>309.44008264462718</v>
      </c>
      <c r="N4" s="36">
        <f t="shared" si="0"/>
        <v>160.13752066115705</v>
      </c>
      <c r="O4" s="6">
        <f t="shared" si="0"/>
        <v>0.12570247933884326</v>
      </c>
    </row>
    <row r="5" spans="1:17">
      <c r="A5" s="29">
        <v>4</v>
      </c>
      <c r="B5">
        <f t="shared" si="1"/>
        <v>-2.2636363636363672</v>
      </c>
      <c r="C5">
        <v>15.1</v>
      </c>
      <c r="D5" s="8">
        <v>137.5</v>
      </c>
      <c r="E5" s="7">
        <v>99.1</v>
      </c>
      <c r="F5" s="9">
        <v>2.2999999999999998</v>
      </c>
      <c r="G5" s="1">
        <f t="shared" si="2"/>
        <v>-14.490909090909071</v>
      </c>
      <c r="H5" s="2">
        <f t="shared" si="3"/>
        <v>-9.7545454545454646</v>
      </c>
      <c r="I5" s="3">
        <f t="shared" si="4"/>
        <v>-0.35454545454545494</v>
      </c>
      <c r="J5" s="5">
        <f t="shared" si="5"/>
        <v>32.802148760330581</v>
      </c>
      <c r="K5" s="4">
        <f t="shared" si="6"/>
        <v>22.08074380165295</v>
      </c>
      <c r="L5" s="6">
        <f t="shared" si="7"/>
        <v>0.80256198347107655</v>
      </c>
      <c r="M5" s="34">
        <f t="shared" si="8"/>
        <v>209.98644628099115</v>
      </c>
      <c r="N5" s="36">
        <f t="shared" si="0"/>
        <v>95.151157024793591</v>
      </c>
      <c r="O5" s="6">
        <f t="shared" si="0"/>
        <v>0.12570247933884326</v>
      </c>
    </row>
    <row r="6" spans="1:17">
      <c r="A6" s="29">
        <v>5</v>
      </c>
      <c r="B6">
        <f t="shared" si="1"/>
        <v>-2.4636363636363665</v>
      </c>
      <c r="C6">
        <v>14.9</v>
      </c>
      <c r="D6" s="8">
        <v>141.69999999999999</v>
      </c>
      <c r="E6" s="7">
        <v>103.2</v>
      </c>
      <c r="F6" s="9">
        <v>0.9</v>
      </c>
      <c r="G6" s="1">
        <f t="shared" si="2"/>
        <v>-10.290909090909082</v>
      </c>
      <c r="H6" s="2">
        <f t="shared" si="3"/>
        <v>-5.6545454545454561</v>
      </c>
      <c r="I6" s="3">
        <f t="shared" si="4"/>
        <v>-1.7545454545454549</v>
      </c>
      <c r="J6" s="5">
        <f t="shared" si="5"/>
        <v>25.353057851239676</v>
      </c>
      <c r="K6" s="4">
        <f t="shared" si="6"/>
        <v>13.930743801652913</v>
      </c>
      <c r="L6" s="6">
        <f t="shared" si="7"/>
        <v>4.32256198347108</v>
      </c>
      <c r="M6" s="34">
        <f t="shared" si="8"/>
        <v>105.90280991735519</v>
      </c>
      <c r="N6" s="36">
        <f t="shared" si="0"/>
        <v>31.97388429752068</v>
      </c>
      <c r="O6" s="6">
        <f t="shared" si="0"/>
        <v>3.0784297520661168</v>
      </c>
    </row>
    <row r="7" spans="1:17">
      <c r="A7" s="29">
        <v>6</v>
      </c>
      <c r="B7">
        <f t="shared" si="1"/>
        <v>-1.2636363636363654</v>
      </c>
      <c r="C7">
        <v>16.100000000000001</v>
      </c>
      <c r="D7" s="8">
        <v>149.4</v>
      </c>
      <c r="E7" s="7">
        <v>107.5</v>
      </c>
      <c r="F7" s="9">
        <v>2.1</v>
      </c>
      <c r="G7" s="1">
        <f t="shared" si="2"/>
        <v>-2.5909090909090651</v>
      </c>
      <c r="H7" s="2">
        <f t="shared" si="3"/>
        <v>-1.3545454545454589</v>
      </c>
      <c r="I7" s="3">
        <f t="shared" si="4"/>
        <v>-0.55454545454545467</v>
      </c>
      <c r="J7" s="5">
        <f t="shared" si="5"/>
        <v>3.2739669421487325</v>
      </c>
      <c r="K7" s="4">
        <f t="shared" si="6"/>
        <v>1.7116528925619914</v>
      </c>
      <c r="L7" s="6">
        <f t="shared" si="7"/>
        <v>0.70074380165289374</v>
      </c>
      <c r="M7" s="34">
        <f t="shared" si="8"/>
        <v>6.712809917355238</v>
      </c>
      <c r="N7" s="36">
        <f t="shared" si="0"/>
        <v>1.834793388429764</v>
      </c>
      <c r="O7" s="6">
        <f t="shared" si="0"/>
        <v>0.30752066115702492</v>
      </c>
    </row>
    <row r="8" spans="1:17">
      <c r="A8" s="29">
        <v>7</v>
      </c>
      <c r="B8">
        <f t="shared" si="1"/>
        <v>0.53636363636363171</v>
      </c>
      <c r="C8">
        <v>17.899999999999999</v>
      </c>
      <c r="D8" s="8">
        <v>158.4</v>
      </c>
      <c r="E8" s="7">
        <v>114.1</v>
      </c>
      <c r="F8" s="9">
        <v>1.5</v>
      </c>
      <c r="G8" s="1">
        <f t="shared" si="2"/>
        <v>6.4090909090909349</v>
      </c>
      <c r="H8" s="2">
        <f t="shared" si="3"/>
        <v>5.2454545454545354</v>
      </c>
      <c r="I8" s="3">
        <f t="shared" si="4"/>
        <v>-1.1545454545454548</v>
      </c>
      <c r="J8" s="5">
        <f t="shared" si="5"/>
        <v>3.4376033057851081</v>
      </c>
      <c r="K8" s="4">
        <f t="shared" si="6"/>
        <v>2.8134710743801357</v>
      </c>
      <c r="L8" s="6">
        <f t="shared" si="7"/>
        <v>-0.61925619834710222</v>
      </c>
      <c r="M8" s="34">
        <f t="shared" si="8"/>
        <v>41.076446280992066</v>
      </c>
      <c r="N8" s="36">
        <f t="shared" si="0"/>
        <v>27.514793388429645</v>
      </c>
      <c r="O8" s="6">
        <f t="shared" si="0"/>
        <v>1.3329752066115708</v>
      </c>
    </row>
    <row r="9" spans="1:17">
      <c r="A9" s="29">
        <v>8</v>
      </c>
      <c r="B9">
        <f t="shared" si="1"/>
        <v>3.6363636363636331</v>
      </c>
      <c r="C9">
        <v>21</v>
      </c>
      <c r="D9" s="8">
        <v>166.5</v>
      </c>
      <c r="E9" s="7">
        <v>120.4</v>
      </c>
      <c r="F9" s="9">
        <v>3.8</v>
      </c>
      <c r="G9" s="1">
        <f t="shared" si="2"/>
        <v>14.509090909090929</v>
      </c>
      <c r="H9" s="2">
        <f t="shared" si="3"/>
        <v>11.545454545454547</v>
      </c>
      <c r="I9" s="3">
        <f t="shared" si="4"/>
        <v>1.1454545454545451</v>
      </c>
      <c r="J9" s="5">
        <f t="shared" si="5"/>
        <v>52.760330578512423</v>
      </c>
      <c r="K9" s="4">
        <f t="shared" si="6"/>
        <v>41.983471074380134</v>
      </c>
      <c r="L9" s="6">
        <f t="shared" si="7"/>
        <v>4.1652892561983421</v>
      </c>
      <c r="M9" s="34">
        <f t="shared" si="8"/>
        <v>210.51371900826504</v>
      </c>
      <c r="N9" s="36">
        <f t="shared" si="0"/>
        <v>133.29752066115705</v>
      </c>
      <c r="O9" s="6">
        <f t="shared" si="0"/>
        <v>1.3120661157024784</v>
      </c>
    </row>
    <row r="10" spans="1:17">
      <c r="A10" s="29">
        <v>9</v>
      </c>
      <c r="B10">
        <f t="shared" si="1"/>
        <v>4.9363636363636338</v>
      </c>
      <c r="C10">
        <v>22.3</v>
      </c>
      <c r="D10" s="8">
        <v>177.1</v>
      </c>
      <c r="E10" s="7">
        <v>126.8</v>
      </c>
      <c r="F10" s="9">
        <v>3.6</v>
      </c>
      <c r="G10" s="1">
        <f t="shared" si="2"/>
        <v>25.109090909090924</v>
      </c>
      <c r="H10" s="2">
        <f t="shared" si="3"/>
        <v>17.945454545454538</v>
      </c>
      <c r="I10" s="3">
        <f t="shared" si="4"/>
        <v>0.94545454545454533</v>
      </c>
      <c r="J10" s="5">
        <f t="shared" si="5"/>
        <v>123.94760330578514</v>
      </c>
      <c r="K10" s="4">
        <f t="shared" si="6"/>
        <v>88.585289256198266</v>
      </c>
      <c r="L10" s="6">
        <f t="shared" si="7"/>
        <v>4.6671074380165258</v>
      </c>
      <c r="M10" s="34">
        <f t="shared" si="8"/>
        <v>630.4664462809925</v>
      </c>
      <c r="N10" s="36">
        <f t="shared" si="0"/>
        <v>322.03933884297493</v>
      </c>
      <c r="O10" s="6">
        <f t="shared" si="0"/>
        <v>0.8938842975206609</v>
      </c>
    </row>
    <row r="11" spans="1:17">
      <c r="A11" s="29">
        <v>10</v>
      </c>
      <c r="B11">
        <f t="shared" si="1"/>
        <v>4.5363636363636317</v>
      </c>
      <c r="C11">
        <v>21.9</v>
      </c>
      <c r="D11" s="8">
        <v>179.8</v>
      </c>
      <c r="E11" s="7">
        <v>127.2</v>
      </c>
      <c r="F11" s="9">
        <v>4.0999999999999996</v>
      </c>
      <c r="G11" s="1">
        <f t="shared" si="2"/>
        <v>27.809090909090941</v>
      </c>
      <c r="H11" s="2">
        <f t="shared" si="3"/>
        <v>18.345454545454544</v>
      </c>
      <c r="I11" s="3">
        <f t="shared" si="4"/>
        <v>1.4454545454545449</v>
      </c>
      <c r="J11" s="5">
        <f t="shared" si="5"/>
        <v>126.15214876033059</v>
      </c>
      <c r="K11" s="4">
        <f t="shared" si="6"/>
        <v>83.221652892561892</v>
      </c>
      <c r="L11" s="6">
        <f t="shared" si="7"/>
        <v>6.5571074380165193</v>
      </c>
      <c r="M11" s="34">
        <f t="shared" si="8"/>
        <v>773.34553719008443</v>
      </c>
      <c r="N11" s="36">
        <f t="shared" si="0"/>
        <v>336.55570247933878</v>
      </c>
      <c r="O11" s="6">
        <f t="shared" si="0"/>
        <v>2.0893388429752049</v>
      </c>
    </row>
    <row r="12" spans="1:17">
      <c r="A12" s="29">
        <v>11</v>
      </c>
      <c r="B12">
        <f t="shared" si="1"/>
        <v>3.6363636363636331</v>
      </c>
      <c r="C12">
        <v>21</v>
      </c>
      <c r="D12" s="8">
        <v>183.8</v>
      </c>
      <c r="E12" s="7">
        <v>128.69999999999999</v>
      </c>
      <c r="F12" s="9">
        <v>1.9</v>
      </c>
      <c r="G12" s="1">
        <f t="shared" si="2"/>
        <v>31.809090909090941</v>
      </c>
      <c r="H12" s="2">
        <f t="shared" si="3"/>
        <v>19.84545454545453</v>
      </c>
      <c r="I12" s="3">
        <f t="shared" si="4"/>
        <v>-0.75454545454545485</v>
      </c>
      <c r="J12" s="5">
        <f t="shared" si="5"/>
        <v>115.66942148760332</v>
      </c>
      <c r="K12" s="4">
        <f t="shared" si="6"/>
        <v>72.165289256198221</v>
      </c>
      <c r="L12" s="6">
        <f t="shared" si="7"/>
        <v>-2.7438016528925608</v>
      </c>
      <c r="M12" s="34">
        <f t="shared" si="8"/>
        <v>1011.818264462812</v>
      </c>
      <c r="N12" s="36">
        <f t="shared" si="0"/>
        <v>393.84206611570187</v>
      </c>
      <c r="O12" s="6">
        <f t="shared" si="0"/>
        <v>0.56933884297520709</v>
      </c>
    </row>
    <row r="13" spans="1:17">
      <c r="A13" t="s">
        <v>5</v>
      </c>
      <c r="B13">
        <f t="shared" si="1"/>
        <v>0</v>
      </c>
      <c r="C13">
        <f>AVERAGE(C2:C12)</f>
        <v>17.363636363636367</v>
      </c>
      <c r="D13" s="8">
        <f t="shared" ref="D13:F13" si="9">AVERAGE(D2:D12)</f>
        <v>151.99090909090907</v>
      </c>
      <c r="E13" s="7">
        <f t="shared" si="9"/>
        <v>108.85454545454546</v>
      </c>
      <c r="F13" s="10">
        <f t="shared" si="9"/>
        <v>2.6545454545454548</v>
      </c>
      <c r="G13" s="1">
        <f t="shared" si="2"/>
        <v>0</v>
      </c>
      <c r="H13" s="2">
        <f t="shared" si="3"/>
        <v>0</v>
      </c>
      <c r="I13" s="3">
        <f t="shared" si="4"/>
        <v>0</v>
      </c>
      <c r="J13" s="5">
        <f t="shared" si="5"/>
        <v>0</v>
      </c>
      <c r="K13" s="4">
        <f t="shared" si="6"/>
        <v>0</v>
      </c>
      <c r="L13" s="6">
        <f t="shared" si="7"/>
        <v>0</v>
      </c>
      <c r="M13" s="34"/>
      <c r="N13" s="36"/>
      <c r="O13" s="6"/>
    </row>
    <row r="14" spans="1:17">
      <c r="M14" s="34"/>
      <c r="N14" s="36"/>
      <c r="O14" s="6"/>
    </row>
    <row r="15" spans="1:17">
      <c r="M15" s="12">
        <f>SUM(J2:J12)</f>
        <v>799.43636363636369</v>
      </c>
      <c r="N15" s="12">
        <f t="shared" ref="N15:O15" si="10">SUM(K2:K12)</f>
        <v>552.82181818181812</v>
      </c>
      <c r="O15" s="12">
        <f t="shared" si="10"/>
        <v>12.501818181818178</v>
      </c>
      <c r="P15" s="19" t="s">
        <v>16</v>
      </c>
      <c r="Q15" s="19"/>
    </row>
    <row r="16" spans="1:17">
      <c r="M16" s="12">
        <f>SUM(M2:M12)</f>
        <v>5183.6490909090926</v>
      </c>
      <c r="N16" s="12">
        <f>SUM(N2:N12)</f>
        <v>2462.3872727272724</v>
      </c>
      <c r="O16" s="12">
        <f>SUM(O2:O12)</f>
        <v>10.927272727272726</v>
      </c>
      <c r="P16" s="19" t="s">
        <v>17</v>
      </c>
      <c r="Q16" s="19"/>
    </row>
    <row r="17" spans="1:17">
      <c r="M17" s="11">
        <f>M15/M16</f>
        <v>0.15422270096144972</v>
      </c>
      <c r="N17" s="11">
        <f t="shared" ref="N17:O17" si="11">N15/N16</f>
        <v>0.22450644718023086</v>
      </c>
      <c r="O17" s="11">
        <f t="shared" si="11"/>
        <v>1.1440931780366055</v>
      </c>
      <c r="P17" s="13" t="s">
        <v>7</v>
      </c>
    </row>
    <row r="19" spans="1:17">
      <c r="M19" s="11">
        <f>$C$13-M17*D13</f>
        <v>-6.0768121579497922</v>
      </c>
      <c r="N19" s="11">
        <f t="shared" ref="N19:O19" si="12">$C$13-N17*E13</f>
        <v>-7.0749108957825833</v>
      </c>
      <c r="O19" s="11">
        <f t="shared" si="12"/>
        <v>14.326589018302831</v>
      </c>
      <c r="P19" s="13" t="s">
        <v>6</v>
      </c>
      <c r="Q19" s="19" t="s">
        <v>22</v>
      </c>
    </row>
    <row r="21" spans="1:17" s="14" customFormat="1">
      <c r="F21" s="15"/>
    </row>
    <row r="22" spans="1:17" s="14" customFormat="1" ht="18">
      <c r="A22" s="30" t="s">
        <v>25</v>
      </c>
      <c r="D22" s="41"/>
      <c r="F22" s="15"/>
    </row>
    <row r="23" spans="1:17">
      <c r="A23" s="11">
        <v>0.15422270096144972</v>
      </c>
      <c r="B23" s="11">
        <v>0.22450644718023086</v>
      </c>
      <c r="C23" s="11">
        <v>1.1440931780366055</v>
      </c>
      <c r="D23" s="42" t="s">
        <v>7</v>
      </c>
      <c r="J23" s="31"/>
      <c r="K23" s="31"/>
      <c r="L23" s="31"/>
    </row>
    <row r="24" spans="1:17">
      <c r="A24" s="11"/>
      <c r="B24" s="11"/>
      <c r="C24" s="11"/>
      <c r="D24" s="42"/>
      <c r="J24" s="31"/>
      <c r="K24" s="31"/>
      <c r="L24" s="31"/>
    </row>
    <row r="25" spans="1:17" ht="18">
      <c r="A25" s="11">
        <v>-6.0768121579497922</v>
      </c>
      <c r="B25" s="11">
        <v>-7.0749108957825833</v>
      </c>
      <c r="C25" s="11">
        <v>14.326589018302831</v>
      </c>
      <c r="D25" s="42" t="s">
        <v>6</v>
      </c>
      <c r="J25" s="31"/>
      <c r="K25" s="31"/>
      <c r="L25" s="31"/>
      <c r="M25" s="40" t="s">
        <v>27</v>
      </c>
      <c r="N25" s="40"/>
    </row>
    <row r="26" spans="1:17">
      <c r="J26" s="31"/>
      <c r="K26" s="31"/>
      <c r="L26" s="31"/>
      <c r="M26" s="37"/>
      <c r="N26" s="37"/>
    </row>
    <row r="27" spans="1:17" s="19" customFormat="1">
      <c r="C27" s="19" t="s">
        <v>8</v>
      </c>
      <c r="D27" s="20" t="s">
        <v>23</v>
      </c>
      <c r="E27" s="21"/>
      <c r="F27" s="22"/>
      <c r="G27" s="23" t="s">
        <v>9</v>
      </c>
      <c r="H27" s="24"/>
      <c r="I27" s="25"/>
      <c r="J27" s="32" t="s">
        <v>10</v>
      </c>
      <c r="K27" s="32"/>
      <c r="L27" s="32"/>
      <c r="M27" s="38">
        <f>D2*D2</f>
        <v>13689</v>
      </c>
      <c r="N27" s="38">
        <f>C2*D2</f>
        <v>1474.2</v>
      </c>
    </row>
    <row r="28" spans="1:17">
      <c r="C28">
        <v>12.6</v>
      </c>
      <c r="D28" s="8">
        <f>A$25+A$23*D2</f>
        <v>11.967243854539824</v>
      </c>
      <c r="E28" s="7">
        <f t="shared" ref="E28:F38" si="13">B$25+B$23*E2</f>
        <v>11.895883890946923</v>
      </c>
      <c r="F28" s="10">
        <f t="shared" si="13"/>
        <v>17.87327787021631</v>
      </c>
      <c r="G28" s="1">
        <f>(D28-$C$39)*(D28-$C$39)</f>
        <v>29.121052112233286</v>
      </c>
      <c r="H28" s="2">
        <f t="shared" ref="H28:I38" si="14">(E28-$C$39)*(E28-$C$39)</f>
        <v>29.896317102601529</v>
      </c>
      <c r="I28" s="3">
        <f t="shared" si="14"/>
        <v>0.25973446522907373</v>
      </c>
      <c r="J28" s="31">
        <f>(C28-$C$39)*(C28-$C$39)</f>
        <v>22.692231404958711</v>
      </c>
      <c r="K28" s="31"/>
      <c r="L28" s="31"/>
      <c r="M28" s="38">
        <f t="shared" ref="M28:M38" si="15">D3*D3</f>
        <v>15951.689999999999</v>
      </c>
      <c r="N28" s="38">
        <f t="shared" ref="N28:N37" si="16">C3*D3</f>
        <v>1654.53</v>
      </c>
    </row>
    <row r="29" spans="1:17">
      <c r="C29">
        <v>13.1</v>
      </c>
      <c r="D29" s="8">
        <f t="shared" ref="D29:D38" si="17">A$25+A$23*D3</f>
        <v>13.401514973481305</v>
      </c>
      <c r="E29" s="7">
        <f t="shared" si="13"/>
        <v>13.063317416284125</v>
      </c>
      <c r="F29" s="10">
        <f t="shared" si="13"/>
        <v>18.445324459234612</v>
      </c>
      <c r="G29" s="1">
        <f t="shared" ref="G29:G38" si="18">(D29-$C$39)*(D29-$C$39)</f>
        <v>15.698405910324279</v>
      </c>
      <c r="H29" s="2">
        <f t="shared" si="14"/>
        <v>18.492743048956694</v>
      </c>
      <c r="I29" s="3">
        <f t="shared" si="14"/>
        <v>1.1700491361589591</v>
      </c>
      <c r="J29" s="31">
        <f t="shared" ref="J29:J38" si="19">(C29-$C$39)*(C29-$C$39)</f>
        <v>18.178595041322346</v>
      </c>
      <c r="K29" s="31"/>
      <c r="L29" s="31"/>
      <c r="M29" s="38">
        <f t="shared" si="15"/>
        <v>18063.36</v>
      </c>
      <c r="N29" s="38">
        <f t="shared" si="16"/>
        <v>2029.44</v>
      </c>
    </row>
    <row r="30" spans="1:17">
      <c r="C30">
        <v>15.1</v>
      </c>
      <c r="D30" s="8">
        <f t="shared" si="17"/>
        <v>14.650718851269051</v>
      </c>
      <c r="E30" s="7">
        <f t="shared" si="13"/>
        <v>14.522609322955624</v>
      </c>
      <c r="F30" s="10">
        <f t="shared" si="13"/>
        <v>16.958003327787026</v>
      </c>
      <c r="G30" s="1">
        <f t="shared" si="18"/>
        <v>7.3599214289092645</v>
      </c>
      <c r="H30" s="2">
        <f t="shared" si="14"/>
        <v>8.0714346458791795</v>
      </c>
      <c r="I30" s="3">
        <f t="shared" si="14"/>
        <v>0.16453815977235292</v>
      </c>
      <c r="J30" s="31">
        <f t="shared" si="19"/>
        <v>5.1240495867768754</v>
      </c>
      <c r="K30" s="31"/>
      <c r="L30" s="31"/>
      <c r="M30" s="38">
        <f t="shared" si="15"/>
        <v>18906.25</v>
      </c>
      <c r="N30" s="38">
        <f t="shared" si="16"/>
        <v>2076.25</v>
      </c>
    </row>
    <row r="31" spans="1:17">
      <c r="C31">
        <v>15.1</v>
      </c>
      <c r="D31" s="8">
        <f t="shared" si="17"/>
        <v>15.128809224249544</v>
      </c>
      <c r="E31" s="7">
        <f t="shared" si="13"/>
        <v>15.173678019778293</v>
      </c>
      <c r="F31" s="10">
        <f t="shared" si="13"/>
        <v>16.958003327787026</v>
      </c>
      <c r="G31" s="1">
        <f t="shared" si="18"/>
        <v>4.9944523429398906</v>
      </c>
      <c r="H31" s="2">
        <f t="shared" si="14"/>
        <v>4.7959175478335956</v>
      </c>
      <c r="I31" s="3">
        <f t="shared" si="14"/>
        <v>0.16453815977235292</v>
      </c>
      <c r="J31" s="31">
        <f t="shared" si="19"/>
        <v>5.1240495867768754</v>
      </c>
      <c r="K31" s="31"/>
      <c r="L31" s="31"/>
      <c r="M31" s="38">
        <f t="shared" si="15"/>
        <v>20078.889999999996</v>
      </c>
      <c r="N31" s="38">
        <f t="shared" si="16"/>
        <v>2111.33</v>
      </c>
    </row>
    <row r="32" spans="1:17">
      <c r="C32">
        <v>14.9</v>
      </c>
      <c r="D32" s="8">
        <f t="shared" si="17"/>
        <v>15.77654456828763</v>
      </c>
      <c r="E32" s="7">
        <f t="shared" si="13"/>
        <v>16.094154453217243</v>
      </c>
      <c r="F32" s="10">
        <f t="shared" si="13"/>
        <v>15.356272878535776</v>
      </c>
      <c r="G32" s="1">
        <f t="shared" si="18"/>
        <v>2.5188603668632776</v>
      </c>
      <c r="H32" s="2">
        <f t="shared" si="14"/>
        <v>1.6115843208813887</v>
      </c>
      <c r="I32" s="3">
        <f t="shared" si="14"/>
        <v>4.0295081613151886</v>
      </c>
      <c r="J32" s="31">
        <f t="shared" si="19"/>
        <v>6.0695041322314189</v>
      </c>
      <c r="K32" s="31"/>
      <c r="L32" s="31"/>
      <c r="M32" s="38">
        <f t="shared" si="15"/>
        <v>22320.36</v>
      </c>
      <c r="N32" s="38">
        <f t="shared" si="16"/>
        <v>2405.34</v>
      </c>
    </row>
    <row r="33" spans="1:15">
      <c r="C33">
        <v>16.100000000000001</v>
      </c>
      <c r="D33" s="8">
        <f t="shared" si="17"/>
        <v>16.964059365690797</v>
      </c>
      <c r="E33" s="7">
        <f t="shared" si="13"/>
        <v>17.059532176092233</v>
      </c>
      <c r="F33" s="10">
        <f t="shared" si="13"/>
        <v>16.729184692179704</v>
      </c>
      <c r="G33" s="1">
        <f t="shared" si="18"/>
        <v>0.15966177728719361</v>
      </c>
      <c r="H33" s="2">
        <f t="shared" si="14"/>
        <v>9.2479356881877653E-2</v>
      </c>
      <c r="I33" s="3">
        <f t="shared" si="14"/>
        <v>0.40252892341415347</v>
      </c>
      <c r="J33" s="31">
        <f t="shared" si="19"/>
        <v>1.5967768595041367</v>
      </c>
      <c r="K33" s="31"/>
      <c r="L33" s="31"/>
      <c r="M33" s="38">
        <f t="shared" si="15"/>
        <v>25090.560000000001</v>
      </c>
      <c r="N33" s="38">
        <f t="shared" si="16"/>
        <v>2835.3599999999997</v>
      </c>
    </row>
    <row r="34" spans="1:15">
      <c r="C34">
        <v>17.899999999999999</v>
      </c>
      <c r="D34" s="8">
        <f t="shared" si="17"/>
        <v>18.352063674343842</v>
      </c>
      <c r="E34" s="7">
        <f t="shared" si="13"/>
        <v>18.541274727481756</v>
      </c>
      <c r="F34" s="10">
        <f t="shared" si="13"/>
        <v>16.042728785357738</v>
      </c>
      <c r="G34" s="1">
        <f t="shared" si="18"/>
        <v>0.97698854855241224</v>
      </c>
      <c r="H34" s="2">
        <f t="shared" si="14"/>
        <v>1.3868321160004455</v>
      </c>
      <c r="I34" s="3">
        <f t="shared" si="14"/>
        <v>1.7447968303539114</v>
      </c>
      <c r="J34" s="31">
        <f t="shared" si="19"/>
        <v>0.28768595041321815</v>
      </c>
      <c r="K34" s="31"/>
      <c r="L34" s="31"/>
      <c r="M34" s="38">
        <f t="shared" si="15"/>
        <v>27722.25</v>
      </c>
      <c r="N34" s="38">
        <f t="shared" si="16"/>
        <v>3496.5</v>
      </c>
    </row>
    <row r="35" spans="1:15">
      <c r="C35">
        <v>21</v>
      </c>
      <c r="D35" s="8">
        <f t="shared" si="17"/>
        <v>19.601267552131585</v>
      </c>
      <c r="E35" s="7">
        <f t="shared" si="13"/>
        <v>19.955665344717215</v>
      </c>
      <c r="F35" s="10">
        <f t="shared" si="13"/>
        <v>18.674143094841931</v>
      </c>
      <c r="G35" s="1">
        <f t="shared" si="18"/>
        <v>5.0069933357265217</v>
      </c>
      <c r="H35" s="2">
        <f t="shared" si="14"/>
        <v>6.718614238763017</v>
      </c>
      <c r="I35" s="3">
        <f t="shared" si="14"/>
        <v>1.7174278925350919</v>
      </c>
      <c r="J35" s="31">
        <f t="shared" si="19"/>
        <v>13.223140495867746</v>
      </c>
      <c r="K35" s="31"/>
      <c r="L35" s="31"/>
      <c r="M35" s="38">
        <f t="shared" si="15"/>
        <v>31364.409999999996</v>
      </c>
      <c r="N35" s="38">
        <f t="shared" si="16"/>
        <v>3949.33</v>
      </c>
    </row>
    <row r="36" spans="1:15">
      <c r="C36">
        <v>22.3</v>
      </c>
      <c r="D36" s="8">
        <f t="shared" si="17"/>
        <v>21.236028182322951</v>
      </c>
      <c r="E36" s="7">
        <f t="shared" si="13"/>
        <v>21.39250660667069</v>
      </c>
      <c r="F36" s="10">
        <f t="shared" si="13"/>
        <v>18.445324459234612</v>
      </c>
      <c r="G36" s="1">
        <f t="shared" si="18"/>
        <v>14.995418397430788</v>
      </c>
      <c r="H36" s="2">
        <f t="shared" si="14"/>
        <v>16.231795435207445</v>
      </c>
      <c r="I36" s="3">
        <f t="shared" si="14"/>
        <v>1.1700491361589591</v>
      </c>
      <c r="J36" s="31">
        <f t="shared" si="19"/>
        <v>24.367685950413197</v>
      </c>
      <c r="K36" s="31"/>
      <c r="L36" s="31"/>
      <c r="M36" s="38">
        <f t="shared" si="15"/>
        <v>32328.040000000005</v>
      </c>
      <c r="N36" s="38">
        <f t="shared" si="16"/>
        <v>3937.62</v>
      </c>
    </row>
    <row r="37" spans="1:15">
      <c r="C37">
        <v>21.9</v>
      </c>
      <c r="D37" s="8">
        <f t="shared" si="17"/>
        <v>21.652429474918868</v>
      </c>
      <c r="E37" s="7">
        <f t="shared" si="13"/>
        <v>21.482309185542782</v>
      </c>
      <c r="F37" s="10">
        <f t="shared" si="13"/>
        <v>19.017371048252912</v>
      </c>
      <c r="G37" s="1">
        <f t="shared" si="18"/>
        <v>18.393746351384241</v>
      </c>
      <c r="H37" s="2">
        <f t="shared" si="14"/>
        <v>16.963465813910553</v>
      </c>
      <c r="I37" s="3">
        <f t="shared" si="14"/>
        <v>2.734838407103783</v>
      </c>
      <c r="J37" s="31">
        <f t="shared" si="19"/>
        <v>20.578595041322274</v>
      </c>
      <c r="K37" s="31"/>
      <c r="L37" s="31"/>
      <c r="M37" s="38">
        <f t="shared" si="15"/>
        <v>33782.44</v>
      </c>
      <c r="N37" s="38">
        <f t="shared" si="16"/>
        <v>3859.8</v>
      </c>
    </row>
    <row r="38" spans="1:15">
      <c r="C38">
        <v>21</v>
      </c>
      <c r="D38" s="8">
        <f t="shared" si="17"/>
        <v>22.269320278764667</v>
      </c>
      <c r="E38" s="7">
        <f t="shared" si="13"/>
        <v>21.819068856313127</v>
      </c>
      <c r="F38" s="10">
        <f t="shared" si="13"/>
        <v>16.500366056572382</v>
      </c>
      <c r="G38" s="1">
        <f t="shared" si="18"/>
        <v>24.065734675148526</v>
      </c>
      <c r="H38" s="2">
        <f t="shared" si="14"/>
        <v>19.850878696799846</v>
      </c>
      <c r="I38" s="3">
        <f t="shared" si="14"/>
        <v>0.74523562305834679</v>
      </c>
      <c r="J38" s="31">
        <f t="shared" si="19"/>
        <v>13.223140495867746</v>
      </c>
      <c r="K38" s="31"/>
      <c r="L38" s="31"/>
      <c r="M38" s="39">
        <f>SUM(M27:M37)</f>
        <v>259297.25000000003</v>
      </c>
      <c r="N38" s="39">
        <f>SUM(N27:N37)</f>
        <v>29829.699999999997</v>
      </c>
      <c r="O38" s="39" t="s">
        <v>28</v>
      </c>
    </row>
    <row r="39" spans="1:15">
      <c r="B39" t="s">
        <v>11</v>
      </c>
      <c r="C39">
        <f>AVERAGE(C28:C38)</f>
        <v>17.363636363636367</v>
      </c>
      <c r="G39" s="17">
        <f>SUM(G28:G38)</f>
        <v>123.29123524679969</v>
      </c>
      <c r="H39" s="17">
        <f t="shared" ref="H39:I39" si="20">SUM(H28:H38)</f>
        <v>124.11206232371558</v>
      </c>
      <c r="I39" s="17">
        <f t="shared" si="20"/>
        <v>14.303244894872174</v>
      </c>
      <c r="J39" s="31">
        <f>SUM(J28:J38)</f>
        <v>130.46545454545455</v>
      </c>
      <c r="K39" s="32" t="s">
        <v>24</v>
      </c>
      <c r="L39" s="31"/>
      <c r="M39" s="19"/>
    </row>
    <row r="40" spans="1:15">
      <c r="G40" s="16">
        <f>G39/$J$39</f>
        <v>0.94501058288839712</v>
      </c>
      <c r="H40" s="16">
        <f t="shared" ref="H40:I40" si="21">H39/$J$39</f>
        <v>0.95130211101571394</v>
      </c>
      <c r="I40" s="16">
        <f t="shared" si="21"/>
        <v>0.10963243062851463</v>
      </c>
      <c r="J40" s="31"/>
      <c r="K40" s="31"/>
      <c r="L40" s="31"/>
    </row>
    <row r="41" spans="1:15">
      <c r="J41" s="31"/>
      <c r="K41" s="31"/>
      <c r="L41" s="31"/>
    </row>
    <row r="42" spans="1:15" s="15" customFormat="1"/>
    <row r="43" spans="1:15" s="15" customFormat="1" ht="18">
      <c r="A43" s="30" t="s">
        <v>26</v>
      </c>
    </row>
    <row r="45" spans="1:15" s="19" customFormat="1">
      <c r="B45" s="19" t="s">
        <v>0</v>
      </c>
      <c r="C45" s="19" t="s">
        <v>8</v>
      </c>
      <c r="D45" s="20" t="s">
        <v>1</v>
      </c>
      <c r="E45" s="21"/>
      <c r="F45" s="22"/>
      <c r="G45" s="23" t="s">
        <v>2</v>
      </c>
      <c r="H45" s="24"/>
      <c r="I45" s="25"/>
      <c r="J45" s="26" t="s">
        <v>12</v>
      </c>
      <c r="K45" s="27"/>
      <c r="L45" s="28"/>
    </row>
    <row r="46" spans="1:15">
      <c r="B46">
        <f>C46-$C$57</f>
        <v>-4.7636363636363672</v>
      </c>
      <c r="C46">
        <v>12.6</v>
      </c>
      <c r="D46" s="8">
        <v>117</v>
      </c>
      <c r="E46" s="7">
        <v>84.5</v>
      </c>
      <c r="F46" s="9">
        <v>3.1</v>
      </c>
      <c r="G46" s="1">
        <f>D46-D$57</f>
        <v>-34.990909090909071</v>
      </c>
      <c r="H46" s="2">
        <f>E46-E$57</f>
        <v>-24.354545454545459</v>
      </c>
      <c r="I46" s="3">
        <f>F46-F$57</f>
        <v>0.44545454545454533</v>
      </c>
      <c r="J46" s="5">
        <f>G46*$B46</f>
        <v>166.6839669421488</v>
      </c>
      <c r="K46" s="4">
        <f t="shared" ref="K46:L56" si="22">H46*$B46</f>
        <v>116.01619834710755</v>
      </c>
      <c r="L46" s="6">
        <f t="shared" si="22"/>
        <v>-2.121983471074381</v>
      </c>
    </row>
    <row r="47" spans="1:15">
      <c r="B47">
        <f t="shared" ref="B47:B56" si="23">C47-$C$57</f>
        <v>-4.2636363636363672</v>
      </c>
      <c r="C47">
        <v>13.1</v>
      </c>
      <c r="D47" s="8">
        <v>126.3</v>
      </c>
      <c r="E47" s="7">
        <v>89.7</v>
      </c>
      <c r="F47" s="9">
        <v>3.6</v>
      </c>
      <c r="G47" s="1">
        <f t="shared" ref="G47:G56" si="24">D47-D$57</f>
        <v>-25.690909090909074</v>
      </c>
      <c r="H47" s="2">
        <f t="shared" ref="H47:H56" si="25">E47-E$57</f>
        <v>-19.154545454545456</v>
      </c>
      <c r="I47" s="3">
        <f t="shared" ref="I47:I56" si="26">F47-F$57</f>
        <v>0.94545454545454533</v>
      </c>
      <c r="J47" s="5">
        <f t="shared" ref="J47:J56" si="27">G47*$B47</f>
        <v>109.53669421487605</v>
      </c>
      <c r="K47" s="4">
        <f t="shared" si="22"/>
        <v>81.668016528925691</v>
      </c>
      <c r="L47" s="6">
        <f t="shared" si="22"/>
        <v>-4.0310743801652924</v>
      </c>
    </row>
    <row r="48" spans="1:15">
      <c r="B48">
        <f t="shared" si="23"/>
        <v>-2.2636363636363672</v>
      </c>
      <c r="C48">
        <v>15.1</v>
      </c>
      <c r="D48" s="8">
        <v>134.4</v>
      </c>
      <c r="E48" s="7">
        <v>96.2</v>
      </c>
      <c r="F48" s="9">
        <v>2.2999999999999998</v>
      </c>
      <c r="G48" s="1">
        <f t="shared" si="24"/>
        <v>-17.590909090909065</v>
      </c>
      <c r="H48" s="2">
        <f t="shared" si="25"/>
        <v>-12.654545454545456</v>
      </c>
      <c r="I48" s="3">
        <f t="shared" si="26"/>
        <v>-0.35454545454545494</v>
      </c>
      <c r="J48" s="5">
        <f t="shared" si="27"/>
        <v>39.819421487603307</v>
      </c>
      <c r="K48" s="4">
        <f t="shared" si="22"/>
        <v>28.645289256198396</v>
      </c>
      <c r="L48" s="6">
        <f t="shared" si="22"/>
        <v>0.80256198347107655</v>
      </c>
    </row>
    <row r="49" spans="2:12">
      <c r="B49">
        <f t="shared" si="23"/>
        <v>-2.2636363636363672</v>
      </c>
      <c r="C49">
        <v>15.1</v>
      </c>
      <c r="D49" s="8">
        <v>137.5</v>
      </c>
      <c r="E49" s="7">
        <v>99.1</v>
      </c>
      <c r="F49" s="9">
        <v>2.2999999999999998</v>
      </c>
      <c r="G49" s="1">
        <f t="shared" si="24"/>
        <v>-14.490909090909071</v>
      </c>
      <c r="H49" s="2">
        <f t="shared" si="25"/>
        <v>-9.7545454545454646</v>
      </c>
      <c r="I49" s="3">
        <f t="shared" si="26"/>
        <v>-0.35454545454545494</v>
      </c>
      <c r="J49" s="5">
        <f t="shared" si="27"/>
        <v>32.802148760330581</v>
      </c>
      <c r="K49" s="4">
        <f t="shared" si="22"/>
        <v>22.08074380165295</v>
      </c>
      <c r="L49" s="6">
        <f t="shared" si="22"/>
        <v>0.80256198347107655</v>
      </c>
    </row>
    <row r="50" spans="2:12">
      <c r="B50">
        <f t="shared" si="23"/>
        <v>-2.4636363636363665</v>
      </c>
      <c r="C50">
        <v>14.9</v>
      </c>
      <c r="D50" s="8">
        <v>141.69999999999999</v>
      </c>
      <c r="E50" s="7">
        <v>103.2</v>
      </c>
      <c r="F50" s="9">
        <v>0.9</v>
      </c>
      <c r="G50" s="1">
        <f t="shared" si="24"/>
        <v>-10.290909090909082</v>
      </c>
      <c r="H50" s="2">
        <f t="shared" si="25"/>
        <v>-5.6545454545454561</v>
      </c>
      <c r="I50" s="3">
        <f t="shared" si="26"/>
        <v>-1.7545454545454549</v>
      </c>
      <c r="J50" s="5">
        <f t="shared" si="27"/>
        <v>25.353057851239676</v>
      </c>
      <c r="K50" s="4">
        <f t="shared" si="22"/>
        <v>13.930743801652913</v>
      </c>
      <c r="L50" s="6">
        <f t="shared" si="22"/>
        <v>4.32256198347108</v>
      </c>
    </row>
    <row r="51" spans="2:12">
      <c r="B51">
        <f t="shared" si="23"/>
        <v>-1.2636363636363654</v>
      </c>
      <c r="C51">
        <v>16.100000000000001</v>
      </c>
      <c r="D51" s="8">
        <v>149.4</v>
      </c>
      <c r="E51" s="7">
        <v>107.5</v>
      </c>
      <c r="F51" s="9">
        <v>2.1</v>
      </c>
      <c r="G51" s="1">
        <f t="shared" si="24"/>
        <v>-2.5909090909090651</v>
      </c>
      <c r="H51" s="2">
        <f t="shared" si="25"/>
        <v>-1.3545454545454589</v>
      </c>
      <c r="I51" s="3">
        <f t="shared" si="26"/>
        <v>-0.55454545454545467</v>
      </c>
      <c r="J51" s="5">
        <f t="shared" si="27"/>
        <v>3.2739669421487325</v>
      </c>
      <c r="K51" s="4">
        <f t="shared" si="22"/>
        <v>1.7116528925619914</v>
      </c>
      <c r="L51" s="6">
        <f t="shared" si="22"/>
        <v>0.70074380165289374</v>
      </c>
    </row>
    <row r="52" spans="2:12">
      <c r="B52">
        <f t="shared" si="23"/>
        <v>0.53636363636363171</v>
      </c>
      <c r="C52">
        <v>17.899999999999999</v>
      </c>
      <c r="D52" s="8">
        <v>158.4</v>
      </c>
      <c r="E52" s="7">
        <v>114.1</v>
      </c>
      <c r="F52" s="9">
        <v>1.5</v>
      </c>
      <c r="G52" s="1">
        <f t="shared" si="24"/>
        <v>6.4090909090909349</v>
      </c>
      <c r="H52" s="2">
        <f t="shared" si="25"/>
        <v>5.2454545454545354</v>
      </c>
      <c r="I52" s="3">
        <f t="shared" si="26"/>
        <v>-1.1545454545454548</v>
      </c>
      <c r="J52" s="5">
        <f t="shared" si="27"/>
        <v>3.4376033057851081</v>
      </c>
      <c r="K52" s="4">
        <f t="shared" si="22"/>
        <v>2.8134710743801357</v>
      </c>
      <c r="L52" s="6">
        <f t="shared" si="22"/>
        <v>-0.61925619834710222</v>
      </c>
    </row>
    <row r="53" spans="2:12">
      <c r="B53">
        <f t="shared" si="23"/>
        <v>3.6363636363636331</v>
      </c>
      <c r="C53">
        <v>21</v>
      </c>
      <c r="D53" s="8">
        <v>166.5</v>
      </c>
      <c r="E53" s="7">
        <v>120.4</v>
      </c>
      <c r="F53" s="9">
        <v>3.8</v>
      </c>
      <c r="G53" s="1">
        <f t="shared" si="24"/>
        <v>14.509090909090929</v>
      </c>
      <c r="H53" s="2">
        <f t="shared" si="25"/>
        <v>11.545454545454547</v>
      </c>
      <c r="I53" s="3">
        <f t="shared" si="26"/>
        <v>1.1454545454545451</v>
      </c>
      <c r="J53" s="5">
        <f t="shared" si="27"/>
        <v>52.760330578512423</v>
      </c>
      <c r="K53" s="4">
        <f t="shared" si="22"/>
        <v>41.983471074380134</v>
      </c>
      <c r="L53" s="6">
        <f t="shared" si="22"/>
        <v>4.1652892561983421</v>
      </c>
    </row>
    <row r="54" spans="2:12">
      <c r="B54">
        <f t="shared" si="23"/>
        <v>4.9363636363636338</v>
      </c>
      <c r="C54">
        <v>22.3</v>
      </c>
      <c r="D54" s="8">
        <v>177.1</v>
      </c>
      <c r="E54" s="7">
        <v>126.8</v>
      </c>
      <c r="F54" s="9">
        <v>3.6</v>
      </c>
      <c r="G54" s="1">
        <f t="shared" si="24"/>
        <v>25.109090909090924</v>
      </c>
      <c r="H54" s="2">
        <f t="shared" si="25"/>
        <v>17.945454545454538</v>
      </c>
      <c r="I54" s="3">
        <f t="shared" si="26"/>
        <v>0.94545454545454533</v>
      </c>
      <c r="J54" s="5">
        <f t="shared" si="27"/>
        <v>123.94760330578514</v>
      </c>
      <c r="K54" s="4">
        <f t="shared" si="22"/>
        <v>88.585289256198266</v>
      </c>
      <c r="L54" s="6">
        <f t="shared" si="22"/>
        <v>4.6671074380165258</v>
      </c>
    </row>
    <row r="55" spans="2:12">
      <c r="B55">
        <f t="shared" si="23"/>
        <v>4.5363636363636317</v>
      </c>
      <c r="C55">
        <v>21.9</v>
      </c>
      <c r="D55" s="8">
        <v>179.8</v>
      </c>
      <c r="E55" s="7">
        <v>127.2</v>
      </c>
      <c r="F55" s="9">
        <v>4.0999999999999996</v>
      </c>
      <c r="G55" s="1">
        <f t="shared" si="24"/>
        <v>27.809090909090941</v>
      </c>
      <c r="H55" s="2">
        <f t="shared" si="25"/>
        <v>18.345454545454544</v>
      </c>
      <c r="I55" s="3">
        <f t="shared" si="26"/>
        <v>1.4454545454545449</v>
      </c>
      <c r="J55" s="5">
        <f t="shared" si="27"/>
        <v>126.15214876033059</v>
      </c>
      <c r="K55" s="4">
        <f t="shared" si="22"/>
        <v>83.221652892561892</v>
      </c>
      <c r="L55" s="6">
        <f t="shared" si="22"/>
        <v>6.5571074380165193</v>
      </c>
    </row>
    <row r="56" spans="2:12">
      <c r="B56">
        <f t="shared" si="23"/>
        <v>3.6363636363636331</v>
      </c>
      <c r="C56">
        <v>21</v>
      </c>
      <c r="D56" s="8">
        <v>183.8</v>
      </c>
      <c r="E56" s="7">
        <v>128.69999999999999</v>
      </c>
      <c r="F56" s="9">
        <v>1.9</v>
      </c>
      <c r="G56" s="1">
        <f t="shared" si="24"/>
        <v>31.809090909090941</v>
      </c>
      <c r="H56" s="2">
        <f t="shared" si="25"/>
        <v>19.84545454545453</v>
      </c>
      <c r="I56" s="3">
        <f t="shared" si="26"/>
        <v>-0.75454545454545485</v>
      </c>
      <c r="J56" s="5">
        <f t="shared" si="27"/>
        <v>115.66942148760332</v>
      </c>
      <c r="K56" s="4">
        <f t="shared" si="22"/>
        <v>72.165289256198221</v>
      </c>
      <c r="L56" s="6">
        <f t="shared" si="22"/>
        <v>-2.7438016528925608</v>
      </c>
    </row>
    <row r="57" spans="2:12">
      <c r="C57">
        <f>AVERAGE(C46:C56)</f>
        <v>17.363636363636367</v>
      </c>
      <c r="D57" s="8">
        <f t="shared" ref="D57" si="28">AVERAGE(D46:D56)</f>
        <v>151.99090909090907</v>
      </c>
      <c r="E57" s="7">
        <f t="shared" ref="E57" si="29">AVERAGE(E46:E56)</f>
        <v>108.85454545454546</v>
      </c>
      <c r="F57" s="10">
        <f t="shared" ref="F57" si="30">AVERAGE(F46:F56)</f>
        <v>2.6545454545454548</v>
      </c>
      <c r="J57" s="12">
        <f>SUM(J46:J56)</f>
        <v>799.43636363636369</v>
      </c>
      <c r="K57" s="12">
        <f t="shared" ref="K57:L57" si="31">SUM(K46:K56)</f>
        <v>552.82181818181812</v>
      </c>
      <c r="L57" s="12">
        <f t="shared" si="31"/>
        <v>12.501818181818178</v>
      </c>
    </row>
    <row r="61" spans="2:12">
      <c r="B61" s="19" t="s">
        <v>14</v>
      </c>
      <c r="G61" s="23" t="s">
        <v>13</v>
      </c>
    </row>
    <row r="62" spans="2:12">
      <c r="B62">
        <f>B46*B46</f>
        <v>22.692231404958711</v>
      </c>
      <c r="G62" s="1">
        <f>G46*G46</f>
        <v>1224.3637190082632</v>
      </c>
      <c r="H62" s="2">
        <f>H46*H46</f>
        <v>593.14388429752091</v>
      </c>
      <c r="I62" s="3">
        <f>I46*I46</f>
        <v>0.1984297520661156</v>
      </c>
    </row>
    <row r="63" spans="2:12">
      <c r="B63">
        <f t="shared" ref="B63:B72" si="32">B47*B47</f>
        <v>18.178595041322346</v>
      </c>
      <c r="G63" s="1">
        <f t="shared" ref="G63:I72" si="33">G47*G47</f>
        <v>660.02280991735449</v>
      </c>
      <c r="H63" s="2">
        <f t="shared" si="33"/>
        <v>366.89661157024801</v>
      </c>
      <c r="I63" s="3">
        <f t="shared" si="33"/>
        <v>0.8938842975206609</v>
      </c>
    </row>
    <row r="64" spans="2:12">
      <c r="B64">
        <f t="shared" si="32"/>
        <v>5.1240495867768754</v>
      </c>
      <c r="G64" s="1">
        <f t="shared" si="33"/>
        <v>309.44008264462718</v>
      </c>
      <c r="H64" s="2">
        <f t="shared" si="33"/>
        <v>160.13752066115705</v>
      </c>
      <c r="I64" s="3">
        <f t="shared" si="33"/>
        <v>0.12570247933884326</v>
      </c>
    </row>
    <row r="65" spans="2:9">
      <c r="B65">
        <f t="shared" si="32"/>
        <v>5.1240495867768754</v>
      </c>
      <c r="G65" s="1">
        <f t="shared" si="33"/>
        <v>209.98644628099115</v>
      </c>
      <c r="H65" s="2">
        <f t="shared" si="33"/>
        <v>95.151157024793591</v>
      </c>
      <c r="I65" s="3">
        <f t="shared" si="33"/>
        <v>0.12570247933884326</v>
      </c>
    </row>
    <row r="66" spans="2:9">
      <c r="B66">
        <f t="shared" si="32"/>
        <v>6.0695041322314189</v>
      </c>
      <c r="G66" s="1">
        <f t="shared" si="33"/>
        <v>105.90280991735519</v>
      </c>
      <c r="H66" s="2">
        <f t="shared" si="33"/>
        <v>31.97388429752068</v>
      </c>
      <c r="I66" s="3">
        <f t="shared" si="33"/>
        <v>3.0784297520661168</v>
      </c>
    </row>
    <row r="67" spans="2:9">
      <c r="B67">
        <f t="shared" si="32"/>
        <v>1.5967768595041367</v>
      </c>
      <c r="G67" s="1">
        <f t="shared" si="33"/>
        <v>6.712809917355238</v>
      </c>
      <c r="H67" s="2">
        <f t="shared" si="33"/>
        <v>1.834793388429764</v>
      </c>
      <c r="I67" s="3">
        <f t="shared" si="33"/>
        <v>0.30752066115702492</v>
      </c>
    </row>
    <row r="68" spans="2:9">
      <c r="B68">
        <f t="shared" si="32"/>
        <v>0.28768595041321815</v>
      </c>
      <c r="G68" s="1">
        <f t="shared" si="33"/>
        <v>41.076446280992066</v>
      </c>
      <c r="H68" s="2">
        <f t="shared" si="33"/>
        <v>27.514793388429645</v>
      </c>
      <c r="I68" s="3">
        <f t="shared" si="33"/>
        <v>1.3329752066115708</v>
      </c>
    </row>
    <row r="69" spans="2:9">
      <c r="B69">
        <f t="shared" si="32"/>
        <v>13.223140495867746</v>
      </c>
      <c r="G69" s="1">
        <f t="shared" si="33"/>
        <v>210.51371900826504</v>
      </c>
      <c r="H69" s="2">
        <f t="shared" si="33"/>
        <v>133.29752066115705</v>
      </c>
      <c r="I69" s="3">
        <f t="shared" si="33"/>
        <v>1.3120661157024784</v>
      </c>
    </row>
    <row r="70" spans="2:9">
      <c r="B70">
        <f t="shared" si="32"/>
        <v>24.367685950413197</v>
      </c>
      <c r="G70" s="1">
        <f t="shared" si="33"/>
        <v>630.4664462809925</v>
      </c>
      <c r="H70" s="2">
        <f t="shared" si="33"/>
        <v>322.03933884297493</v>
      </c>
      <c r="I70" s="3">
        <f t="shared" si="33"/>
        <v>0.8938842975206609</v>
      </c>
    </row>
    <row r="71" spans="2:9">
      <c r="B71">
        <f t="shared" si="32"/>
        <v>20.578595041322274</v>
      </c>
      <c r="G71" s="1">
        <f t="shared" si="33"/>
        <v>773.34553719008443</v>
      </c>
      <c r="H71" s="2">
        <f t="shared" si="33"/>
        <v>336.55570247933878</v>
      </c>
      <c r="I71" s="3">
        <f t="shared" si="33"/>
        <v>2.0893388429752049</v>
      </c>
    </row>
    <row r="72" spans="2:9">
      <c r="B72">
        <f t="shared" si="32"/>
        <v>13.223140495867746</v>
      </c>
      <c r="G72" s="1">
        <f t="shared" si="33"/>
        <v>1011.818264462812</v>
      </c>
      <c r="H72" s="2">
        <f t="shared" si="33"/>
        <v>393.84206611570187</v>
      </c>
      <c r="I72" s="3">
        <f t="shared" si="33"/>
        <v>0.56933884297520709</v>
      </c>
    </row>
    <row r="73" spans="2:9">
      <c r="B73">
        <f>SUM(B62:B72)</f>
        <v>130.46545454545455</v>
      </c>
      <c r="G73" s="1">
        <f>SUM(G62:G72)</f>
        <v>5183.6490909090926</v>
      </c>
      <c r="H73" s="2">
        <f t="shared" ref="H73:I73" si="34">SUM(H62:H72)</f>
        <v>2462.3872727272724</v>
      </c>
      <c r="I73" s="3">
        <f t="shared" si="34"/>
        <v>10.927272727272726</v>
      </c>
    </row>
    <row r="76" spans="2:9">
      <c r="G76" s="12">
        <f>SQRT($B$73*G73)</f>
        <v>822.36678851324427</v>
      </c>
      <c r="H76" s="12">
        <f t="shared" ref="H76:I76" si="35">SQRT($B$73*H73)</f>
        <v>566.79491423556874</v>
      </c>
      <c r="I76" s="12">
        <f t="shared" si="35"/>
        <v>37.757537039719431</v>
      </c>
    </row>
    <row r="77" spans="2:9">
      <c r="F77" s="18" t="s">
        <v>15</v>
      </c>
      <c r="G77" s="11">
        <f>J57/G76</f>
        <v>0.97211654799637948</v>
      </c>
      <c r="H77" s="11">
        <f t="shared" ref="H77:I77" si="36">K57/H76</f>
        <v>0.97534717460795139</v>
      </c>
      <c r="I77" s="11">
        <f t="shared" si="36"/>
        <v>0.3311078836701335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PB</cp:lastModifiedBy>
  <dcterms:created xsi:type="dcterms:W3CDTF">2015-01-20T19:14:41Z</dcterms:created>
  <dcterms:modified xsi:type="dcterms:W3CDTF">2015-01-21T12:08:42Z</dcterms:modified>
</cp:coreProperties>
</file>